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75" activeTab="3"/>
  </bookViews>
  <sheets>
    <sheet name="Форма № 3-а" sheetId="1" r:id="rId1"/>
    <sheet name="Форма № 3-б" sheetId="2" r:id="rId2"/>
    <sheet name="Форма № 3-в" sheetId="3" r:id="rId3"/>
    <sheet name="Форма № 3-г" sheetId="4" r:id="rId4"/>
  </sheets>
  <externalReferences>
    <externalReference r:id="rId7"/>
    <externalReference r:id="rId8"/>
  </externalReferences>
  <definedNames>
    <definedName name="_xlnm.Print_Area" localSheetId="1">'Форма № 3-б'!$A$1:$E$50</definedName>
    <definedName name="_xlnm.Print_Area" localSheetId="2">'Форма № 3-в'!$A$1:$J$32</definedName>
  </definedNames>
  <calcPr fullCalcOnLoad="1"/>
</workbook>
</file>

<file path=xl/sharedStrings.xml><?xml version="1.0" encoding="utf-8"?>
<sst xmlns="http://schemas.openxmlformats.org/spreadsheetml/2006/main" count="180" uniqueCount="86">
  <si>
    <t>Форма № 3-а</t>
  </si>
  <si>
    <t>Наименование программы</t>
  </si>
  <si>
    <t>Цели и задачи реализации программы</t>
  </si>
  <si>
    <t>Сроки реализации программы</t>
  </si>
  <si>
    <t xml:space="preserve">Общий объем финансирования тыс. руб., </t>
  </si>
  <si>
    <t>в том числе по основным направлениям расходования инвестиционных средств:</t>
  </si>
  <si>
    <r>
      <t>Ожидаемые конечные результаты реализации инвестиционной программы</t>
    </r>
    <r>
      <rPr>
        <sz val="11"/>
        <color indexed="8"/>
        <rFont val="Times New Roman"/>
        <family val="1"/>
      </rPr>
      <t xml:space="preserve">, </t>
    </r>
  </si>
  <si>
    <t>в том числе:</t>
  </si>
  <si>
    <t>финансово-экономический эффект</t>
  </si>
  <si>
    <t>бюджетный эффект</t>
  </si>
  <si>
    <t>социальный эффект</t>
  </si>
  <si>
    <t>Форма № 3-б</t>
  </si>
  <si>
    <t>№ п/п</t>
  </si>
  <si>
    <t>Наименование проекта в рамках инвестиционной программы СЕМ</t>
  </si>
  <si>
    <t xml:space="preserve">Срок реализации </t>
  </si>
  <si>
    <t>Расходы на реализацию инвестиционной программы, всего, (тыс. руб.)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</si>
  <si>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</si>
  <si>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</si>
  <si>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</si>
  <si>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</si>
  <si>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</si>
  <si>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за счет средств бюджетов всех уровней бюджетной системы Российской Федерации,
(тыс.руб.)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</si>
  <si>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</si>
  <si>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</si>
  <si>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</si>
  <si>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</si>
  <si>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</si>
  <si>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t>Форма № 3-в</t>
  </si>
  <si>
    <t>Срок окупаемости, лет</t>
  </si>
  <si>
    <t>Ожидаемый экономический эффект,  (тыс. руб./год)</t>
  </si>
  <si>
    <t>Расходы на реализацию инвестиционной программы, всего (тыс. руб.)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</si>
  <si>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</si>
  <si>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</si>
  <si>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</t>
  </si>
  <si>
    <t>2015 г.</t>
  </si>
  <si>
    <t>2016 г.</t>
  </si>
  <si>
    <t>2014г.</t>
  </si>
  <si>
    <t xml:space="preserve"> - долгосрочные финансовые вложения, тыс. руб.;</t>
  </si>
  <si>
    <r>
      <t xml:space="preserve"> - прочее (</t>
    </r>
    <r>
      <rPr>
        <i/>
        <sz val="11"/>
        <color indexed="8"/>
        <rFont val="Times New Roman"/>
        <family val="1"/>
      </rPr>
      <t>например, маркетинг, консалтинг,  технические экспертизы и т.п.), тыс. руб.</t>
    </r>
  </si>
  <si>
    <t xml:space="preserve"> - капитальные вложения, тыс. руб.;</t>
  </si>
  <si>
    <t xml:space="preserve"> - научно-исследовательские и опытно-   конструкторские работы, тыс. руб.;</t>
  </si>
  <si>
    <t>повышение экологичности производства</t>
  </si>
  <si>
    <t>Поддержание конкурентоспособности порта посредством:
- восстановления и качественного улучшения технических характеристик арендованных причалов; 
- оптимизация технологических схем;
- изменения технологии перегрузки углей со снижением нагрузки на окружающую среду при увеличении объёмов перевалки;
- замены и модернизации парка перегрузочного оборудования;
- создания современных очистных сооружений для ливневых паводковых вод</t>
  </si>
  <si>
    <t>рост налоговых отчислений (как следствие увеличения грузооборота и прибыли)</t>
  </si>
  <si>
    <t>ИТОГО</t>
  </si>
  <si>
    <t>ИТОГО
в том числе:</t>
  </si>
  <si>
    <t>4)Прочее</t>
  </si>
  <si>
    <t>2017 г.</t>
  </si>
  <si>
    <t>2018 г.</t>
  </si>
  <si>
    <t>Техническое перевооружение порт Посьет, в т.ч.:</t>
  </si>
  <si>
    <t>2004 г.</t>
  </si>
  <si>
    <r>
      <t xml:space="preserve">Двухэтажная гостиница с административным этажом,
</t>
    </r>
    <r>
      <rPr>
        <sz val="11"/>
        <color indexed="8"/>
        <rFont val="Times New Roman"/>
        <family val="1"/>
      </rPr>
      <t>в том числе:</t>
    </r>
  </si>
  <si>
    <r>
      <t xml:space="preserve">Подходной Канал
</t>
    </r>
    <r>
      <rPr>
        <sz val="11"/>
        <color indexed="8"/>
        <rFont val="Times New Roman"/>
        <family val="1"/>
      </rPr>
      <t>в том числе:</t>
    </r>
  </si>
  <si>
    <t>2010 г.</t>
  </si>
  <si>
    <t>2008 г.</t>
  </si>
  <si>
    <t>Системы и средства безопасности, в том числе:</t>
  </si>
  <si>
    <t>увеличение производительности погрузочно-разгрузочных работ; рост грузооборота порта; оптимизация затрат на техническое обслуживание и ремонт парка портальных кранов</t>
  </si>
  <si>
    <t>Инвестиционная программа СЕМ на период 2014 г.</t>
  </si>
  <si>
    <t>2014 год</t>
  </si>
  <si>
    <t>Расходы на реализацию инвестиционной программы  в 2014 году</t>
  </si>
  <si>
    <t>Содержание инвестиционной программы СЕМ на 2014 г.</t>
  </si>
  <si>
    <t>2014 г.</t>
  </si>
  <si>
    <t>Сумма запланированных инвестиций в рамках реализации инвестиционной программы СЕМ на 2014 г.</t>
  </si>
  <si>
    <t>2013 г.</t>
  </si>
  <si>
    <t>Приобретение техники и оборудования, в том числе:</t>
  </si>
  <si>
    <t>(тыс. руб. без НДС)</t>
  </si>
  <si>
    <t>Инвестиционная программа ОАО "Торговый порт Посьет" на 2014 г.</t>
  </si>
  <si>
    <t xml:space="preserve">   Срок реализации   </t>
  </si>
  <si>
    <t xml:space="preserve">        факт         </t>
  </si>
  <si>
    <t xml:space="preserve"> N п/п</t>
  </si>
  <si>
    <t xml:space="preserve">Наименование 
  проекта в   
    рамках    
инвестиционной
программы СЕМ 
 </t>
  </si>
  <si>
    <t xml:space="preserve">  начало  (мес./год)</t>
  </si>
  <si>
    <t>окончание (мес./год)</t>
  </si>
  <si>
    <t xml:space="preserve">Расходы на  
реализацию  
инвестицион-
ной програм-
мы, всего   
(тыс. руб.) 
 </t>
  </si>
  <si>
    <t xml:space="preserve">Расходы на реализацию инвестиционной    
  программы в периоде t (отчетный период)  
</t>
  </si>
  <si>
    <t xml:space="preserve">     план </t>
  </si>
  <si>
    <t xml:space="preserve">с начала  
реализации 
  проекта  
нарастающим
  итогом   
(тыс. руб.)
</t>
  </si>
  <si>
    <t xml:space="preserve">Отклонение      
     фактических     
   показателей от    
      плановых       
</t>
  </si>
  <si>
    <t xml:space="preserve">с начала  
реализации 
  проекта  
нарастающим
 итогом, % 
</t>
  </si>
  <si>
    <t>Двухэтажная гостиница с административным этажом,
в том числе:</t>
  </si>
  <si>
    <t>Подходной Канал
в том числе:</t>
  </si>
  <si>
    <t xml:space="preserve">                       </t>
  </si>
  <si>
    <t>Отчет о реализации Инвестиционной программы субъекта естественной монополии в 2014  году.</t>
  </si>
  <si>
    <t>Форма № 3-г</t>
  </si>
  <si>
    <t xml:space="preserve">2014 г.
  (тыс.  
  руб.)  
</t>
  </si>
  <si>
    <t xml:space="preserve">2014 г.  
    %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</si>
</sst>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 indent="2"/>
    </xf>
    <xf numFmtId="0" fontId="49" fillId="0" borderId="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64" fontId="49" fillId="0" borderId="10" xfId="0" applyNumberFormat="1" applyFont="1" applyBorder="1" applyAlignment="1">
      <alignment wrapText="1"/>
    </xf>
    <xf numFmtId="165" fontId="49" fillId="0" borderId="10" xfId="60" applyNumberFormat="1" applyFont="1" applyBorder="1" applyAlignment="1">
      <alignment wrapText="1"/>
    </xf>
    <xf numFmtId="165" fontId="3" fillId="0" borderId="10" xfId="60" applyNumberFormat="1" applyFont="1" applyBorder="1" applyAlignment="1">
      <alignment wrapText="1"/>
    </xf>
    <xf numFmtId="0" fontId="50" fillId="0" borderId="10" xfId="0" applyFont="1" applyFill="1" applyBorder="1" applyAlignment="1">
      <alignment vertical="top" wrapText="1"/>
    </xf>
    <xf numFmtId="165" fontId="49" fillId="0" borderId="10" xfId="60" applyNumberFormat="1" applyFont="1" applyFill="1" applyBorder="1" applyAlignment="1">
      <alignment wrapText="1"/>
    </xf>
    <xf numFmtId="165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 wrapText="1"/>
    </xf>
    <xf numFmtId="17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 quotePrefix="1">
      <alignment wrapText="1"/>
    </xf>
    <xf numFmtId="0" fontId="49" fillId="0" borderId="10" xfId="0" applyFont="1" applyBorder="1" applyAlignment="1" quotePrefix="1">
      <alignment vertical="top" wrapText="1"/>
    </xf>
    <xf numFmtId="0" fontId="49" fillId="0" borderId="10" xfId="0" applyFont="1" applyFill="1" applyBorder="1" applyAlignment="1" quotePrefix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 quotePrefix="1">
      <alignment vertical="top" wrapText="1"/>
    </xf>
    <xf numFmtId="0" fontId="50" fillId="0" borderId="10" xfId="0" applyFont="1" applyFill="1" applyBorder="1" applyAlignment="1">
      <alignment wrapText="1"/>
    </xf>
    <xf numFmtId="165" fontId="49" fillId="0" borderId="10" xfId="0" applyNumberFormat="1" applyFont="1" applyBorder="1" applyAlignment="1">
      <alignment wrapText="1"/>
    </xf>
    <xf numFmtId="0" fontId="49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9" fillId="0" borderId="10" xfId="0" applyFont="1" applyBorder="1" applyAlignment="1">
      <alignment/>
    </xf>
    <xf numFmtId="165" fontId="50" fillId="0" borderId="10" xfId="0" applyNumberFormat="1" applyFont="1" applyBorder="1" applyAlignment="1">
      <alignment/>
    </xf>
    <xf numFmtId="165" fontId="50" fillId="0" borderId="10" xfId="60" applyNumberFormat="1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65" fontId="49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3" fontId="49" fillId="0" borderId="10" xfId="60" applyNumberFormat="1" applyFont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42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54;&#1058;&#1080;&#1047;\&#1050;&#1072;&#1087;&#1074;&#1083;&#1086;&#1078;&#1077;&#1085;&#1080;&#1103;\2015%20&#1050;&#1072;&#1087;&#1074;&#1083;&#1086;&#1078;&#1077;&#1085;&#1080;&#1103;\&#1054;&#1090;&#1095;&#1105;&#1090;%20&#1050;&#1042;\12%20&#1076;&#1077;&#1082;&#1072;&#1073;&#1088;&#1100;\&#1058;&#1055;&#1055;%20&#1054;&#1090;&#1095;&#1077;&#1090;%20&#1050;&#1042;%20&#1086;&#1090;%2018.01.2016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54;&#1058;&#1080;&#1047;\&#1050;&#1072;&#1087;&#1074;&#1083;&#1086;&#1078;&#1077;&#1085;&#1080;&#1103;\2016%20&#1050;&#1072;&#1087;&#1074;&#1083;&#1086;&#1078;&#1077;&#1085;&#1080;&#1103;\&#1053;&#1047;&#1057;\&#1088;&#1077;&#1076;.%20&#1053;&#1047;&#1057;\&#1050;&#1042;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КВ"/>
      <sheetName val="XLR_NoRange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КВ"/>
      <sheetName val="XLR_NoRang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8.8515625" style="1" customWidth="1"/>
    <col min="2" max="2" width="38.28125" style="1" customWidth="1"/>
    <col min="3" max="16384" width="9.140625" style="1" customWidth="1"/>
  </cols>
  <sheetData>
    <row r="1" ht="15">
      <c r="B1" s="2" t="s">
        <v>0</v>
      </c>
    </row>
    <row r="3" spans="1:2" ht="15.75">
      <c r="A3" s="50" t="s">
        <v>57</v>
      </c>
      <c r="B3" s="51"/>
    </row>
    <row r="4" ht="15">
      <c r="A4" s="3"/>
    </row>
    <row r="5" spans="1:2" ht="30">
      <c r="A5" s="4" t="s">
        <v>1</v>
      </c>
      <c r="B5" s="5" t="s">
        <v>66</v>
      </c>
    </row>
    <row r="6" spans="1:7" ht="196.5" customHeight="1">
      <c r="A6" s="4" t="s">
        <v>2</v>
      </c>
      <c r="B6" s="5" t="s">
        <v>42</v>
      </c>
      <c r="C6" s="28"/>
      <c r="D6" s="28"/>
      <c r="E6" s="28"/>
      <c r="F6" s="28"/>
      <c r="G6" s="28"/>
    </row>
    <row r="7" spans="1:2" ht="15" customHeight="1">
      <c r="A7" s="4" t="s">
        <v>3</v>
      </c>
      <c r="B7" s="31" t="s">
        <v>58</v>
      </c>
    </row>
    <row r="8" spans="1:2" ht="15">
      <c r="A8" s="4" t="s">
        <v>4</v>
      </c>
      <c r="B8" s="32"/>
    </row>
    <row r="9" spans="1:2" ht="30">
      <c r="A9" s="6" t="s">
        <v>5</v>
      </c>
      <c r="B9" s="34"/>
    </row>
    <row r="10" spans="1:2" ht="30">
      <c r="A10" s="7" t="s">
        <v>40</v>
      </c>
      <c r="B10" s="34"/>
    </row>
    <row r="11" spans="1:2" ht="15">
      <c r="A11" s="7" t="s">
        <v>39</v>
      </c>
      <c r="B11" s="32"/>
    </row>
    <row r="12" spans="1:2" ht="19.5" customHeight="1">
      <c r="A12" s="7" t="s">
        <v>37</v>
      </c>
      <c r="B12" s="34"/>
    </row>
    <row r="13" spans="1:2" ht="30.75" customHeight="1">
      <c r="A13" s="7" t="s">
        <v>38</v>
      </c>
      <c r="B13" s="34"/>
    </row>
    <row r="14" spans="1:2" ht="29.25">
      <c r="A14" s="4" t="s">
        <v>6</v>
      </c>
      <c r="B14" s="34"/>
    </row>
    <row r="15" spans="1:2" ht="15">
      <c r="A15" s="6" t="s">
        <v>7</v>
      </c>
      <c r="B15" s="34"/>
    </row>
    <row r="16" spans="1:2" ht="75">
      <c r="A16" s="6" t="s">
        <v>8</v>
      </c>
      <c r="B16" s="5" t="s">
        <v>56</v>
      </c>
    </row>
    <row r="17" spans="1:2" ht="45">
      <c r="A17" s="6" t="s">
        <v>9</v>
      </c>
      <c r="B17" s="5" t="s">
        <v>43</v>
      </c>
    </row>
    <row r="18" spans="1:2" ht="15">
      <c r="A18" s="6" t="s">
        <v>10</v>
      </c>
      <c r="B18" s="5" t="s">
        <v>41</v>
      </c>
    </row>
    <row r="20" ht="15">
      <c r="A20" s="33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80" zoomScaleNormal="80" zoomScalePageLayoutView="0" workbookViewId="0" topLeftCell="A1">
      <pane ySplit="7" topLeftCell="A31" activePane="bottomLeft" state="frozen"/>
      <selection pane="topLeft" activeCell="B19" sqref="B19"/>
      <selection pane="bottomLeft" activeCell="C9" sqref="C9:D43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4" width="15.8515625" style="1" customWidth="1"/>
    <col min="5" max="5" width="19.57421875" style="1" customWidth="1"/>
    <col min="6" max="8" width="15.8515625" style="1" customWidth="1"/>
    <col min="9" max="9" width="16.421875" style="1" customWidth="1"/>
    <col min="10" max="10" width="10.57421875" style="1" bestFit="1" customWidth="1"/>
    <col min="11" max="16384" width="9.140625" style="1" customWidth="1"/>
  </cols>
  <sheetData>
    <row r="1" ht="15">
      <c r="H1" s="2" t="s">
        <v>11</v>
      </c>
    </row>
    <row r="3" spans="1:8" ht="15.75">
      <c r="A3" s="50" t="s">
        <v>60</v>
      </c>
      <c r="B3" s="50"/>
      <c r="C3" s="50"/>
      <c r="D3" s="50"/>
      <c r="E3" s="50"/>
      <c r="F3" s="42"/>
      <c r="G3" s="42"/>
      <c r="H3" s="42"/>
    </row>
    <row r="4" ht="15">
      <c r="H4" s="62" t="s">
        <v>65</v>
      </c>
    </row>
    <row r="5" spans="1:8" ht="32.25" customHeight="1">
      <c r="A5" s="55" t="s">
        <v>12</v>
      </c>
      <c r="B5" s="55" t="s">
        <v>13</v>
      </c>
      <c r="C5" s="55" t="s">
        <v>14</v>
      </c>
      <c r="D5" s="55"/>
      <c r="E5" s="55" t="s">
        <v>15</v>
      </c>
      <c r="F5" s="55" t="s">
        <v>59</v>
      </c>
      <c r="G5" s="55"/>
      <c r="H5" s="55"/>
    </row>
    <row r="6" spans="1:8" ht="13.5" customHeight="1">
      <c r="A6" s="55"/>
      <c r="B6" s="55"/>
      <c r="C6" s="55" t="s">
        <v>16</v>
      </c>
      <c r="D6" s="55" t="s">
        <v>17</v>
      </c>
      <c r="E6" s="55"/>
      <c r="F6" s="55" t="s">
        <v>18</v>
      </c>
      <c r="G6" s="55" t="s">
        <v>19</v>
      </c>
      <c r="H6" s="55"/>
    </row>
    <row r="7" spans="1:8" ht="128.25">
      <c r="A7" s="55"/>
      <c r="B7" s="55"/>
      <c r="C7" s="55"/>
      <c r="D7" s="55"/>
      <c r="E7" s="55"/>
      <c r="F7" s="55"/>
      <c r="G7" s="43" t="s">
        <v>20</v>
      </c>
      <c r="H7" s="43" t="s">
        <v>21</v>
      </c>
    </row>
    <row r="8" spans="1:8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11" ht="43.5" customHeight="1">
      <c r="A9" s="52">
        <v>1</v>
      </c>
      <c r="B9" s="4" t="s">
        <v>49</v>
      </c>
      <c r="C9" s="11" t="s">
        <v>50</v>
      </c>
      <c r="D9" s="46" t="s">
        <v>35</v>
      </c>
      <c r="E9" s="12">
        <f>E11</f>
        <v>3726946</v>
      </c>
      <c r="F9" s="12">
        <f>F11</f>
        <v>512151</v>
      </c>
      <c r="G9" s="12">
        <f>G11</f>
        <v>512151</v>
      </c>
      <c r="H9" s="12"/>
      <c r="I9" s="16"/>
      <c r="J9" s="16"/>
      <c r="K9" s="16"/>
    </row>
    <row r="10" spans="1:10" ht="18" customHeight="1">
      <c r="A10" s="53"/>
      <c r="B10" s="6" t="s">
        <v>22</v>
      </c>
      <c r="C10" s="11"/>
      <c r="D10" s="11"/>
      <c r="E10" s="12">
        <f>E11+E12</f>
        <v>3726946</v>
      </c>
      <c r="F10" s="12">
        <f>F11+F12</f>
        <v>512151</v>
      </c>
      <c r="G10" s="12">
        <f>G11+G12</f>
        <v>512151</v>
      </c>
      <c r="H10" s="12">
        <f>H11+H12</f>
        <v>0</v>
      </c>
      <c r="J10" s="16"/>
    </row>
    <row r="11" spans="1:10" ht="19.5" customHeight="1">
      <c r="A11" s="53"/>
      <c r="B11" s="6" t="s">
        <v>23</v>
      </c>
      <c r="C11" s="11"/>
      <c r="D11" s="11"/>
      <c r="E11" s="12">
        <v>3726946</v>
      </c>
      <c r="F11" s="38">
        <f>G11</f>
        <v>512151</v>
      </c>
      <c r="G11" s="45">
        <v>512151</v>
      </c>
      <c r="H11" s="12"/>
      <c r="J11" s="16"/>
    </row>
    <row r="12" spans="1:10" ht="15">
      <c r="A12" s="53"/>
      <c r="B12" s="6" t="s">
        <v>24</v>
      </c>
      <c r="C12" s="11"/>
      <c r="D12" s="11"/>
      <c r="E12" s="12"/>
      <c r="F12" s="12"/>
      <c r="G12" s="12"/>
      <c r="H12" s="12"/>
      <c r="J12" s="16"/>
    </row>
    <row r="13" spans="1:10" ht="30" customHeight="1">
      <c r="A13" s="53"/>
      <c r="B13" s="6" t="s">
        <v>25</v>
      </c>
      <c r="C13" s="11"/>
      <c r="D13" s="11"/>
      <c r="E13" s="12"/>
      <c r="F13" s="12"/>
      <c r="G13" s="12"/>
      <c r="H13" s="12"/>
      <c r="J13" s="16"/>
    </row>
    <row r="14" spans="1:10" ht="30" customHeight="1">
      <c r="A14" s="53"/>
      <c r="B14" s="6" t="s">
        <v>26</v>
      </c>
      <c r="C14" s="11"/>
      <c r="D14" s="11"/>
      <c r="E14" s="12"/>
      <c r="F14" s="12"/>
      <c r="G14" s="12"/>
      <c r="H14" s="12"/>
      <c r="J14" s="16"/>
    </row>
    <row r="15" spans="1:10" ht="30" customHeight="1">
      <c r="A15" s="54"/>
      <c r="B15" s="6" t="s">
        <v>46</v>
      </c>
      <c r="C15" s="11"/>
      <c r="D15" s="11"/>
      <c r="E15" s="12"/>
      <c r="F15" s="12"/>
      <c r="G15" s="12"/>
      <c r="H15" s="12"/>
      <c r="J15" s="16"/>
    </row>
    <row r="16" spans="1:11" ht="43.5">
      <c r="A16" s="52">
        <v>2</v>
      </c>
      <c r="B16" s="4" t="s">
        <v>51</v>
      </c>
      <c r="C16" s="11" t="s">
        <v>53</v>
      </c>
      <c r="D16" s="11" t="s">
        <v>48</v>
      </c>
      <c r="E16" s="13">
        <f>E17+E20+E21+E22</f>
        <v>45976</v>
      </c>
      <c r="F16" s="13">
        <f>F17+F20+F21+F22</f>
        <v>1792</v>
      </c>
      <c r="G16" s="13">
        <f>G17+G20+G21+G22</f>
        <v>1792</v>
      </c>
      <c r="H16" s="13">
        <f>H17+H20+H21+H22</f>
        <v>0</v>
      </c>
      <c r="J16" s="16"/>
      <c r="K16" s="16"/>
    </row>
    <row r="17" spans="1:10" ht="19.5" customHeight="1">
      <c r="A17" s="53"/>
      <c r="B17" s="6" t="s">
        <v>22</v>
      </c>
      <c r="C17" s="11"/>
      <c r="D17" s="11"/>
      <c r="E17" s="13">
        <f>E18+E19</f>
        <v>45976</v>
      </c>
      <c r="F17" s="13">
        <f>F18+F19</f>
        <v>1792</v>
      </c>
      <c r="G17" s="13">
        <f>G18+G19</f>
        <v>1792</v>
      </c>
      <c r="H17" s="13">
        <f>H18+H19</f>
        <v>0</v>
      </c>
      <c r="J17" s="16"/>
    </row>
    <row r="18" spans="1:10" ht="18" customHeight="1">
      <c r="A18" s="53"/>
      <c r="B18" s="6" t="s">
        <v>23</v>
      </c>
      <c r="C18" s="11"/>
      <c r="D18" s="11"/>
      <c r="E18" s="13"/>
      <c r="F18" s="13"/>
      <c r="G18" s="13"/>
      <c r="H18" s="12"/>
      <c r="J18" s="16"/>
    </row>
    <row r="19" spans="1:10" ht="15">
      <c r="A19" s="53"/>
      <c r="B19" s="6" t="s">
        <v>24</v>
      </c>
      <c r="C19" s="11"/>
      <c r="D19" s="11"/>
      <c r="E19" s="12">
        <v>45976</v>
      </c>
      <c r="F19" s="12">
        <f>G19+H19</f>
        <v>1792</v>
      </c>
      <c r="G19" s="12">
        <v>1792</v>
      </c>
      <c r="H19" s="12"/>
      <c r="J19" s="16"/>
    </row>
    <row r="20" spans="1:10" ht="30" customHeight="1">
      <c r="A20" s="53"/>
      <c r="B20" s="6" t="s">
        <v>25</v>
      </c>
      <c r="C20" s="11"/>
      <c r="D20" s="11"/>
      <c r="E20" s="12"/>
      <c r="F20" s="12"/>
      <c r="G20" s="12"/>
      <c r="H20" s="12"/>
      <c r="J20" s="16"/>
    </row>
    <row r="21" spans="1:10" ht="30" customHeight="1">
      <c r="A21" s="53"/>
      <c r="B21" s="6" t="s">
        <v>26</v>
      </c>
      <c r="C21" s="11"/>
      <c r="D21" s="11"/>
      <c r="E21" s="12"/>
      <c r="F21" s="12"/>
      <c r="G21" s="12"/>
      <c r="H21" s="12"/>
      <c r="J21" s="16"/>
    </row>
    <row r="22" spans="1:10" ht="30" customHeight="1">
      <c r="A22" s="54"/>
      <c r="B22" s="6" t="s">
        <v>46</v>
      </c>
      <c r="C22" s="11"/>
      <c r="D22" s="11"/>
      <c r="E22" s="12"/>
      <c r="F22" s="12"/>
      <c r="G22" s="12"/>
      <c r="H22" s="12"/>
      <c r="J22" s="16"/>
    </row>
    <row r="23" spans="1:11" ht="30.75" customHeight="1">
      <c r="A23" s="52">
        <v>3</v>
      </c>
      <c r="B23" s="14" t="s">
        <v>52</v>
      </c>
      <c r="C23" s="11" t="s">
        <v>54</v>
      </c>
      <c r="D23" s="29" t="s">
        <v>47</v>
      </c>
      <c r="E23" s="15">
        <f>E24+E27+E28+E29</f>
        <v>68777</v>
      </c>
      <c r="F23" s="15">
        <f>F24+F27+F28+F29</f>
        <v>1875</v>
      </c>
      <c r="G23" s="15">
        <f>G24+G27+G28+G29</f>
        <v>1875</v>
      </c>
      <c r="H23" s="15">
        <f>H24+H27+H28+H29</f>
        <v>0</v>
      </c>
      <c r="J23" s="16"/>
      <c r="K23" s="16"/>
    </row>
    <row r="24" spans="1:10" ht="16.5" customHeight="1">
      <c r="A24" s="53"/>
      <c r="B24" s="6" t="s">
        <v>22</v>
      </c>
      <c r="C24" s="11"/>
      <c r="D24" s="11"/>
      <c r="E24" s="12">
        <f>E25+E26</f>
        <v>68777</v>
      </c>
      <c r="F24" s="12">
        <f>F25+F26</f>
        <v>1875</v>
      </c>
      <c r="G24" s="12">
        <f>G25+G26</f>
        <v>1875</v>
      </c>
      <c r="H24" s="12">
        <f>H25+H26</f>
        <v>0</v>
      </c>
      <c r="J24" s="16"/>
    </row>
    <row r="25" spans="1:10" ht="16.5" customHeight="1">
      <c r="A25" s="53"/>
      <c r="B25" s="6" t="s">
        <v>23</v>
      </c>
      <c r="C25" s="11"/>
      <c r="D25" s="11"/>
      <c r="E25" s="15"/>
      <c r="F25" s="15">
        <f>G25+H25</f>
        <v>0</v>
      </c>
      <c r="G25" s="15"/>
      <c r="H25" s="12"/>
      <c r="J25" s="16"/>
    </row>
    <row r="26" spans="1:10" ht="15">
      <c r="A26" s="53"/>
      <c r="B26" s="6" t="s">
        <v>24</v>
      </c>
      <c r="C26" s="11"/>
      <c r="D26" s="11"/>
      <c r="E26" s="15">
        <v>68777</v>
      </c>
      <c r="F26" s="15">
        <f>G26+H26</f>
        <v>1875</v>
      </c>
      <c r="G26" s="15">
        <v>1875</v>
      </c>
      <c r="H26" s="12"/>
      <c r="J26" s="16"/>
    </row>
    <row r="27" spans="1:10" ht="30" customHeight="1">
      <c r="A27" s="53"/>
      <c r="B27" s="6" t="s">
        <v>25</v>
      </c>
      <c r="C27" s="11"/>
      <c r="D27" s="11"/>
      <c r="E27" s="15"/>
      <c r="F27" s="15">
        <f>G27+H27</f>
        <v>0</v>
      </c>
      <c r="G27" s="15"/>
      <c r="H27" s="12"/>
      <c r="J27" s="16"/>
    </row>
    <row r="28" spans="1:10" ht="30" customHeight="1">
      <c r="A28" s="53"/>
      <c r="B28" s="6" t="s">
        <v>26</v>
      </c>
      <c r="C28" s="11"/>
      <c r="D28" s="11"/>
      <c r="E28" s="12"/>
      <c r="F28" s="15">
        <f>G28+H28</f>
        <v>0</v>
      </c>
      <c r="G28" s="12"/>
      <c r="H28" s="12"/>
      <c r="J28" s="16"/>
    </row>
    <row r="29" spans="1:10" ht="30" customHeight="1">
      <c r="A29" s="54"/>
      <c r="B29" s="6" t="s">
        <v>46</v>
      </c>
      <c r="C29" s="11"/>
      <c r="D29" s="11"/>
      <c r="E29" s="12"/>
      <c r="F29" s="15">
        <f>G29+H29</f>
        <v>0</v>
      </c>
      <c r="G29" s="12"/>
      <c r="H29" s="12"/>
      <c r="J29" s="16"/>
    </row>
    <row r="30" spans="1:11" ht="30" customHeight="1">
      <c r="A30" s="52">
        <v>5</v>
      </c>
      <c r="B30" s="4" t="s">
        <v>64</v>
      </c>
      <c r="C30" s="11" t="s">
        <v>36</v>
      </c>
      <c r="D30" s="11" t="s">
        <v>61</v>
      </c>
      <c r="E30" s="12">
        <f>E34</f>
        <v>59123</v>
      </c>
      <c r="F30" s="12">
        <f>F34</f>
        <v>55624</v>
      </c>
      <c r="G30" s="12">
        <f>G34</f>
        <v>55624</v>
      </c>
      <c r="H30" s="12"/>
      <c r="J30" s="16"/>
      <c r="K30" s="16"/>
    </row>
    <row r="31" spans="1:10" ht="17.25" customHeight="1">
      <c r="A31" s="53"/>
      <c r="B31" s="6" t="s">
        <v>22</v>
      </c>
      <c r="C31" s="11"/>
      <c r="D31" s="11"/>
      <c r="E31" s="12"/>
      <c r="F31" s="12"/>
      <c r="G31" s="12"/>
      <c r="H31" s="12"/>
      <c r="J31" s="16"/>
    </row>
    <row r="32" spans="1:10" ht="16.5" customHeight="1">
      <c r="A32" s="53"/>
      <c r="B32" s="6" t="s">
        <v>23</v>
      </c>
      <c r="C32" s="11"/>
      <c r="D32" s="11"/>
      <c r="E32" s="12"/>
      <c r="F32" s="12"/>
      <c r="G32" s="12"/>
      <c r="H32" s="12"/>
      <c r="J32" s="16"/>
    </row>
    <row r="33" spans="1:10" ht="14.25" customHeight="1">
      <c r="A33" s="53"/>
      <c r="B33" s="6" t="s">
        <v>24</v>
      </c>
      <c r="C33" s="11"/>
      <c r="D33" s="11"/>
      <c r="E33" s="12"/>
      <c r="F33" s="12"/>
      <c r="G33" s="12"/>
      <c r="H33" s="12"/>
      <c r="J33" s="16"/>
    </row>
    <row r="34" spans="1:10" ht="30" customHeight="1">
      <c r="A34" s="53"/>
      <c r="B34" s="6" t="s">
        <v>25</v>
      </c>
      <c r="C34" s="11"/>
      <c r="D34" s="11"/>
      <c r="E34" s="12">
        <v>59123</v>
      </c>
      <c r="F34" s="12">
        <v>55624</v>
      </c>
      <c r="G34" s="12">
        <f>F34</f>
        <v>55624</v>
      </c>
      <c r="H34" s="12"/>
      <c r="J34" s="16"/>
    </row>
    <row r="35" spans="1:10" ht="30" customHeight="1">
      <c r="A35" s="53"/>
      <c r="B35" s="6" t="s">
        <v>26</v>
      </c>
      <c r="C35" s="11"/>
      <c r="D35" s="11"/>
      <c r="E35" s="12"/>
      <c r="F35" s="12"/>
      <c r="G35" s="12"/>
      <c r="H35" s="12"/>
      <c r="J35" s="16"/>
    </row>
    <row r="36" spans="1:10" ht="30" customHeight="1">
      <c r="A36" s="54"/>
      <c r="B36" s="6" t="s">
        <v>46</v>
      </c>
      <c r="C36" s="11"/>
      <c r="D36" s="11"/>
      <c r="E36" s="12"/>
      <c r="F36" s="12"/>
      <c r="G36" s="12"/>
      <c r="H36" s="12"/>
      <c r="J36" s="16"/>
    </row>
    <row r="37" spans="1:8" ht="28.5">
      <c r="A37" s="52">
        <v>7</v>
      </c>
      <c r="B37" s="4" t="s">
        <v>55</v>
      </c>
      <c r="C37" s="11" t="s">
        <v>63</v>
      </c>
      <c r="D37" s="11" t="s">
        <v>61</v>
      </c>
      <c r="E37" s="12">
        <f>E41</f>
        <v>62</v>
      </c>
      <c r="F37" s="12">
        <f>F41</f>
        <v>0</v>
      </c>
      <c r="G37" s="12">
        <f>G41</f>
        <v>0</v>
      </c>
      <c r="H37" s="12"/>
    </row>
    <row r="38" spans="1:8" ht="15">
      <c r="A38" s="53"/>
      <c r="B38" s="6" t="s">
        <v>22</v>
      </c>
      <c r="C38" s="11"/>
      <c r="D38" s="11"/>
      <c r="E38" s="12"/>
      <c r="F38" s="12"/>
      <c r="G38" s="12"/>
      <c r="H38" s="12"/>
    </row>
    <row r="39" spans="1:8" ht="15">
      <c r="A39" s="53"/>
      <c r="B39" s="6" t="s">
        <v>23</v>
      </c>
      <c r="C39" s="11"/>
      <c r="D39" s="11"/>
      <c r="E39" s="12"/>
      <c r="F39" s="12"/>
      <c r="G39" s="12"/>
      <c r="H39" s="12"/>
    </row>
    <row r="40" spans="1:8" ht="15">
      <c r="A40" s="53"/>
      <c r="B40" s="6" t="s">
        <v>24</v>
      </c>
      <c r="C40" s="11"/>
      <c r="D40" s="11"/>
      <c r="E40" s="12"/>
      <c r="F40" s="12"/>
      <c r="G40" s="12"/>
      <c r="H40" s="12"/>
    </row>
    <row r="41" spans="1:8" ht="30">
      <c r="A41" s="53"/>
      <c r="B41" s="6" t="s">
        <v>25</v>
      </c>
      <c r="C41" s="11"/>
      <c r="D41" s="11"/>
      <c r="E41" s="12">
        <v>62</v>
      </c>
      <c r="F41" s="12">
        <f>G41</f>
        <v>0</v>
      </c>
      <c r="G41" s="12">
        <v>0</v>
      </c>
      <c r="H41" s="12"/>
    </row>
    <row r="42" spans="1:8" ht="30">
      <c r="A42" s="53"/>
      <c r="B42" s="6" t="s">
        <v>26</v>
      </c>
      <c r="C42" s="11"/>
      <c r="D42" s="11"/>
      <c r="E42" s="12"/>
      <c r="F42" s="12"/>
      <c r="G42" s="12"/>
      <c r="H42" s="12"/>
    </row>
    <row r="43" spans="1:8" ht="15">
      <c r="A43" s="54"/>
      <c r="B43" s="6" t="s">
        <v>46</v>
      </c>
      <c r="C43" s="11"/>
      <c r="D43" s="11"/>
      <c r="E43" s="12"/>
      <c r="F43" s="12"/>
      <c r="G43" s="12"/>
      <c r="H43" s="12"/>
    </row>
    <row r="44" spans="1:11" ht="29.25">
      <c r="A44" s="56">
        <v>8</v>
      </c>
      <c r="B44" s="18" t="s">
        <v>45</v>
      </c>
      <c r="C44" s="34"/>
      <c r="D44" s="34"/>
      <c r="E44" s="35">
        <f>E9+E16+E23+E30+E37</f>
        <v>3900884</v>
      </c>
      <c r="F44" s="35">
        <f>F9+F16+F23+F30+F37</f>
        <v>571442</v>
      </c>
      <c r="G44" s="35">
        <f>G9+G16+G23+G30+G37</f>
        <v>571442</v>
      </c>
      <c r="H44" s="35">
        <f>H9+H16+H23+H30+H37</f>
        <v>0</v>
      </c>
      <c r="I44" s="16"/>
      <c r="J44" s="16"/>
      <c r="K44" s="16"/>
    </row>
    <row r="45" spans="1:8" ht="15">
      <c r="A45" s="57"/>
      <c r="B45" s="6" t="s">
        <v>22</v>
      </c>
      <c r="C45" s="34"/>
      <c r="D45" s="34"/>
      <c r="E45" s="35">
        <f>E10+E17+E24+E31+E38</f>
        <v>3841699</v>
      </c>
      <c r="F45" s="35">
        <f>F10+F17+F24+F31+F38</f>
        <v>515818</v>
      </c>
      <c r="G45" s="35">
        <f>G10+G17+G24+G31+G38</f>
        <v>515818</v>
      </c>
      <c r="H45" s="35">
        <f>H10+H17+H24+H31+H38</f>
        <v>0</v>
      </c>
    </row>
    <row r="46" spans="1:9" ht="15">
      <c r="A46" s="57"/>
      <c r="B46" s="6" t="s">
        <v>23</v>
      </c>
      <c r="C46" s="34"/>
      <c r="D46" s="34"/>
      <c r="E46" s="35">
        <f>E11+E18+E25+E32+E39</f>
        <v>3726946</v>
      </c>
      <c r="F46" s="35">
        <f>F11+F18+F25+F32+F39</f>
        <v>512151</v>
      </c>
      <c r="G46" s="35">
        <f>G11+G18+G25+G32+G39</f>
        <v>512151</v>
      </c>
      <c r="H46" s="35">
        <f>H11+H18+H25+H32+H39</f>
        <v>0</v>
      </c>
      <c r="I46" s="16"/>
    </row>
    <row r="47" spans="1:10" ht="15">
      <c r="A47" s="57"/>
      <c r="B47" s="6" t="s">
        <v>24</v>
      </c>
      <c r="C47" s="34"/>
      <c r="D47" s="34"/>
      <c r="E47" s="35">
        <f>E12+E19+E26+E33+E40</f>
        <v>114753</v>
      </c>
      <c r="F47" s="35">
        <f>F12+F19+F26+F33+F40</f>
        <v>3667</v>
      </c>
      <c r="G47" s="35">
        <f>G12+G19+G26+G33+G40</f>
        <v>3667</v>
      </c>
      <c r="H47" s="35">
        <f>H12+H19+H26+H33+H40</f>
        <v>0</v>
      </c>
      <c r="I47" s="16"/>
      <c r="J47" s="16"/>
    </row>
    <row r="48" spans="1:10" ht="30" customHeight="1">
      <c r="A48" s="57"/>
      <c r="B48" s="6" t="s">
        <v>25</v>
      </c>
      <c r="C48" s="34"/>
      <c r="D48" s="34"/>
      <c r="E48" s="35">
        <f>E13+E20+E27+E34+E41</f>
        <v>59185</v>
      </c>
      <c r="F48" s="35">
        <f>F13+F20+F27+F34+F41</f>
        <v>55624</v>
      </c>
      <c r="G48" s="35">
        <f>G13+G20+G27+G34+G41</f>
        <v>55624</v>
      </c>
      <c r="H48" s="35">
        <f>H13+H20+H27+H34+H41</f>
        <v>0</v>
      </c>
      <c r="I48" s="16"/>
      <c r="J48" s="16"/>
    </row>
    <row r="49" spans="1:8" ht="30" customHeight="1">
      <c r="A49" s="57"/>
      <c r="B49" s="6" t="s">
        <v>26</v>
      </c>
      <c r="C49" s="34"/>
      <c r="D49" s="34"/>
      <c r="E49" s="35">
        <f>E28+E21+E14</f>
        <v>0</v>
      </c>
      <c r="F49" s="35">
        <f>F28+F21+F14</f>
        <v>0</v>
      </c>
      <c r="G49" s="35">
        <f>G28+G21+G14</f>
        <v>0</v>
      </c>
      <c r="H49" s="35">
        <f>H28+H21+H14</f>
        <v>0</v>
      </c>
    </row>
    <row r="50" spans="1:8" ht="15">
      <c r="A50" s="58"/>
      <c r="B50" s="6" t="s">
        <v>46</v>
      </c>
      <c r="C50" s="34"/>
      <c r="D50" s="34"/>
      <c r="E50" s="35">
        <f>E29+E22+E15</f>
        <v>0</v>
      </c>
      <c r="F50" s="35">
        <f>F29+F22+F15</f>
        <v>0</v>
      </c>
      <c r="G50" s="35">
        <f>G29+G22+G15</f>
        <v>0</v>
      </c>
      <c r="H50" s="35">
        <f>H29+H22+H15</f>
        <v>0</v>
      </c>
    </row>
    <row r="52" ht="15">
      <c r="F52" s="16"/>
    </row>
  </sheetData>
  <sheetProtection/>
  <mergeCells count="16">
    <mergeCell ref="A44:A50"/>
    <mergeCell ref="A30:A36"/>
    <mergeCell ref="A37:A43"/>
    <mergeCell ref="A3:E3"/>
    <mergeCell ref="A5:A7"/>
    <mergeCell ref="B5:B7"/>
    <mergeCell ref="C5:D5"/>
    <mergeCell ref="E5:E7"/>
    <mergeCell ref="A23:A29"/>
    <mergeCell ref="A16:A22"/>
    <mergeCell ref="A9:A15"/>
    <mergeCell ref="C6:C7"/>
    <mergeCell ref="D6:D7"/>
    <mergeCell ref="F5:H5"/>
    <mergeCell ref="F6:F7"/>
    <mergeCell ref="G6:H6"/>
  </mergeCells>
  <printOptions/>
  <pageMargins left="0.7086614173228347" right="0.7086614173228347" top="0.4" bottom="0.41" header="0.31496062992125984" footer="0.31496062992125984"/>
  <pageSetup fitToHeight="4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0" zoomScaleNormal="90" zoomScalePageLayoutView="0" workbookViewId="0" topLeftCell="A1">
      <pane ySplit="7" topLeftCell="A8" activePane="bottomLeft" state="frozen"/>
      <selection pane="topLeft" activeCell="B19" sqref="B19"/>
      <selection pane="bottomLeft" activeCell="J5" sqref="J5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1.57421875" style="1" customWidth="1"/>
    <col min="4" max="4" width="11.7109375" style="1" customWidth="1"/>
    <col min="5" max="5" width="13.00390625" style="39" customWidth="1"/>
    <col min="6" max="6" width="15.8515625" style="39" customWidth="1"/>
    <col min="7" max="7" width="17.57421875" style="1" customWidth="1"/>
    <col min="8" max="8" width="12.140625" style="1" customWidth="1"/>
    <col min="9" max="9" width="12.421875" style="1" customWidth="1"/>
    <col min="10" max="10" width="11.57421875" style="1" customWidth="1"/>
    <col min="11" max="11" width="12.140625" style="1" customWidth="1"/>
    <col min="12" max="16384" width="9.140625" style="1" customWidth="1"/>
  </cols>
  <sheetData>
    <row r="1" ht="15">
      <c r="J1" s="2" t="s">
        <v>27</v>
      </c>
    </row>
    <row r="3" spans="1:10" ht="15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60"/>
    </row>
    <row r="4" ht="15">
      <c r="A4" s="3"/>
    </row>
    <row r="5" spans="1:10" ht="15.75">
      <c r="A5" s="17"/>
      <c r="J5" s="8" t="s">
        <v>65</v>
      </c>
    </row>
    <row r="6" spans="1:11" ht="15">
      <c r="A6" s="55" t="s">
        <v>12</v>
      </c>
      <c r="B6" s="55" t="s">
        <v>13</v>
      </c>
      <c r="C6" s="55" t="s">
        <v>14</v>
      </c>
      <c r="D6" s="55"/>
      <c r="E6" s="61" t="s">
        <v>28</v>
      </c>
      <c r="F6" s="61" t="s">
        <v>29</v>
      </c>
      <c r="G6" s="55" t="s">
        <v>30</v>
      </c>
      <c r="H6" s="55"/>
      <c r="I6" s="55"/>
      <c r="J6" s="55"/>
      <c r="K6" s="59"/>
    </row>
    <row r="7" spans="1:11" ht="57" customHeight="1">
      <c r="A7" s="55"/>
      <c r="B7" s="55"/>
      <c r="C7" s="9" t="s">
        <v>16</v>
      </c>
      <c r="D7" s="9" t="s">
        <v>17</v>
      </c>
      <c r="E7" s="61"/>
      <c r="F7" s="61"/>
      <c r="G7" s="55"/>
      <c r="H7" s="37" t="s">
        <v>61</v>
      </c>
      <c r="I7" s="37" t="s">
        <v>34</v>
      </c>
      <c r="J7" s="37" t="s">
        <v>35</v>
      </c>
      <c r="K7" s="49" t="s">
        <v>47</v>
      </c>
    </row>
    <row r="8" spans="1:11" ht="15">
      <c r="A8" s="10">
        <v>1</v>
      </c>
      <c r="B8" s="10">
        <v>2</v>
      </c>
      <c r="C8" s="10">
        <v>3</v>
      </c>
      <c r="D8" s="10">
        <v>4</v>
      </c>
      <c r="E8" s="41">
        <v>5</v>
      </c>
      <c r="F8" s="41">
        <v>6</v>
      </c>
      <c r="G8" s="10">
        <v>7</v>
      </c>
      <c r="H8" s="10">
        <v>9</v>
      </c>
      <c r="I8" s="10">
        <v>10</v>
      </c>
      <c r="J8" s="10">
        <v>11</v>
      </c>
      <c r="K8" s="44">
        <v>12</v>
      </c>
    </row>
    <row r="9" spans="1:11" ht="43.5" customHeight="1">
      <c r="A9" s="52">
        <v>1</v>
      </c>
      <c r="B9" s="18" t="str">
        <f>'Форма № 3-б'!B9</f>
        <v>Техническое перевооружение порт Посьет, в т.ч.:</v>
      </c>
      <c r="C9" s="19" t="str">
        <f>'Форма № 3-б'!C9</f>
        <v>2004 г.</v>
      </c>
      <c r="D9" s="20" t="s">
        <v>35</v>
      </c>
      <c r="E9" s="41"/>
      <c r="F9" s="13"/>
      <c r="G9" s="12">
        <f>'Форма № 3-б'!E9</f>
        <v>3726946</v>
      </c>
      <c r="H9" s="12">
        <f>'Форма № 3-б'!F9</f>
        <v>512151</v>
      </c>
      <c r="I9" s="47">
        <f>I10</f>
        <v>551361</v>
      </c>
      <c r="J9" s="12"/>
      <c r="K9" s="12"/>
    </row>
    <row r="10" spans="1:11" ht="18.75" customHeight="1">
      <c r="A10" s="53"/>
      <c r="B10" s="21" t="s">
        <v>31</v>
      </c>
      <c r="C10" s="20"/>
      <c r="D10" s="20"/>
      <c r="E10" s="40"/>
      <c r="F10" s="40"/>
      <c r="G10" s="12">
        <f>'Форма № 3-б'!E9</f>
        <v>3726946</v>
      </c>
      <c r="H10" s="27">
        <f>H9</f>
        <v>512151</v>
      </c>
      <c r="I10" s="48">
        <v>551361</v>
      </c>
      <c r="J10" s="27"/>
      <c r="K10" s="38"/>
    </row>
    <row r="11" spans="1:11" ht="15">
      <c r="A11" s="53"/>
      <c r="B11" s="20" t="s">
        <v>32</v>
      </c>
      <c r="C11" s="20"/>
      <c r="D11" s="20"/>
      <c r="E11" s="40"/>
      <c r="F11" s="40"/>
      <c r="G11" s="12"/>
      <c r="H11" s="20"/>
      <c r="I11" s="48"/>
      <c r="J11" s="20"/>
      <c r="K11" s="38"/>
    </row>
    <row r="12" spans="1:11" ht="30.75" customHeight="1">
      <c r="A12" s="54"/>
      <c r="B12" s="22" t="s">
        <v>33</v>
      </c>
      <c r="C12" s="20"/>
      <c r="D12" s="20"/>
      <c r="E12" s="40"/>
      <c r="F12" s="40"/>
      <c r="G12" s="12"/>
      <c r="H12" s="20"/>
      <c r="I12" s="48"/>
      <c r="J12" s="20"/>
      <c r="K12" s="38"/>
    </row>
    <row r="13" spans="1:11" ht="28.5" customHeight="1">
      <c r="A13" s="52">
        <v>2</v>
      </c>
      <c r="B13" s="18" t="str">
        <f>'Форма № 3-б'!B16</f>
        <v>Двухэтажная гостиница с административным этажом,
в том числе:</v>
      </c>
      <c r="C13" s="19" t="str">
        <f>'Форма № 3-б'!C16</f>
        <v>2010 г.</v>
      </c>
      <c r="D13" s="20" t="s">
        <v>48</v>
      </c>
      <c r="E13" s="41"/>
      <c r="F13" s="13"/>
      <c r="G13" s="12">
        <f>'Форма № 3-б'!E16</f>
        <v>45976</v>
      </c>
      <c r="H13" s="12">
        <f>'Форма № 3-б'!F16</f>
        <v>1792</v>
      </c>
      <c r="I13" s="47">
        <f>I14</f>
        <v>2762</v>
      </c>
      <c r="J13" s="12"/>
      <c r="K13" s="38"/>
    </row>
    <row r="14" spans="1:11" ht="14.25" customHeight="1">
      <c r="A14" s="53"/>
      <c r="B14" s="21" t="s">
        <v>31</v>
      </c>
      <c r="C14" s="20"/>
      <c r="D14" s="20"/>
      <c r="E14" s="40"/>
      <c r="F14" s="40"/>
      <c r="G14" s="12">
        <f>'Форма № 3-б'!E16</f>
        <v>45976</v>
      </c>
      <c r="H14" s="27">
        <f>H13</f>
        <v>1792</v>
      </c>
      <c r="I14" s="48">
        <v>2762</v>
      </c>
      <c r="J14" s="27"/>
      <c r="K14" s="38"/>
    </row>
    <row r="15" spans="1:11" ht="15">
      <c r="A15" s="53"/>
      <c r="B15" s="20" t="s">
        <v>32</v>
      </c>
      <c r="C15" s="20"/>
      <c r="D15" s="20"/>
      <c r="E15" s="40"/>
      <c r="F15" s="40"/>
      <c r="G15" s="12"/>
      <c r="H15" s="20"/>
      <c r="I15" s="48"/>
      <c r="J15" s="20"/>
      <c r="K15" s="38"/>
    </row>
    <row r="16" spans="1:11" ht="30.75" customHeight="1">
      <c r="A16" s="54"/>
      <c r="B16" s="22" t="s">
        <v>33</v>
      </c>
      <c r="C16" s="20"/>
      <c r="D16" s="20"/>
      <c r="E16" s="40"/>
      <c r="F16" s="40"/>
      <c r="G16" s="12"/>
      <c r="H16" s="20"/>
      <c r="I16" s="48"/>
      <c r="J16" s="20"/>
      <c r="K16" s="38"/>
    </row>
    <row r="17" spans="1:11" ht="43.5" customHeight="1">
      <c r="A17" s="52">
        <v>3</v>
      </c>
      <c r="B17" s="14" t="str">
        <f>'Форма № 3-б'!B23</f>
        <v>Подходной Канал
в том числе:</v>
      </c>
      <c r="C17" s="19" t="str">
        <f>'Форма № 3-б'!C23</f>
        <v>2008 г.</v>
      </c>
      <c r="D17" s="19" t="str">
        <f>'Форма № 3-б'!D23</f>
        <v>2017 г.</v>
      </c>
      <c r="E17" s="41"/>
      <c r="F17" s="13"/>
      <c r="G17" s="12">
        <f>'Форма № 3-б'!E23</f>
        <v>68777</v>
      </c>
      <c r="H17" s="12">
        <f>'Форма № 3-б'!G23</f>
        <v>1875</v>
      </c>
      <c r="I17" s="47">
        <f>I18</f>
        <v>0</v>
      </c>
      <c r="J17" s="12"/>
      <c r="K17" s="38"/>
    </row>
    <row r="18" spans="1:11" ht="17.25" customHeight="1">
      <c r="A18" s="53"/>
      <c r="B18" s="23" t="s">
        <v>31</v>
      </c>
      <c r="C18" s="20"/>
      <c r="D18" s="20"/>
      <c r="E18" s="40"/>
      <c r="F18" s="40"/>
      <c r="G18" s="12">
        <f>'Форма № 3-б'!E23</f>
        <v>68777</v>
      </c>
      <c r="H18" s="27">
        <f>H17</f>
        <v>1875</v>
      </c>
      <c r="I18" s="48">
        <v>0</v>
      </c>
      <c r="J18" s="20"/>
      <c r="K18" s="38"/>
    </row>
    <row r="19" spans="1:11" ht="15">
      <c r="A19" s="53"/>
      <c r="B19" s="24" t="s">
        <v>32</v>
      </c>
      <c r="C19" s="20"/>
      <c r="D19" s="20"/>
      <c r="E19" s="40"/>
      <c r="F19" s="40"/>
      <c r="G19" s="12"/>
      <c r="H19" s="20"/>
      <c r="I19" s="48"/>
      <c r="J19" s="20"/>
      <c r="K19" s="38"/>
    </row>
    <row r="20" spans="1:11" ht="30.75" customHeight="1">
      <c r="A20" s="54"/>
      <c r="B20" s="25" t="s">
        <v>33</v>
      </c>
      <c r="C20" s="20"/>
      <c r="D20" s="20"/>
      <c r="E20" s="40"/>
      <c r="F20" s="40"/>
      <c r="G20" s="12"/>
      <c r="H20" s="20"/>
      <c r="I20" s="48"/>
      <c r="J20" s="20"/>
      <c r="K20" s="38"/>
    </row>
    <row r="21" spans="1:11" ht="37.5" customHeight="1">
      <c r="A21" s="52"/>
      <c r="B21" s="18" t="str">
        <f>'Форма № 3-б'!B30</f>
        <v>Приобретение техники и оборудования, в том числе:</v>
      </c>
      <c r="C21" s="19" t="str">
        <f>'Форма № 3-б'!C30</f>
        <v>2014г.</v>
      </c>
      <c r="D21" s="20" t="s">
        <v>61</v>
      </c>
      <c r="E21" s="41"/>
      <c r="F21" s="30"/>
      <c r="G21" s="12">
        <f>G22</f>
        <v>59123</v>
      </c>
      <c r="H21" s="12">
        <f>H22</f>
        <v>55624</v>
      </c>
      <c r="I21" s="47">
        <f>I22</f>
        <v>66081</v>
      </c>
      <c r="J21" s="12"/>
      <c r="K21" s="38"/>
    </row>
    <row r="22" spans="1:11" ht="16.5" customHeight="1">
      <c r="A22" s="53"/>
      <c r="B22" s="23" t="s">
        <v>31</v>
      </c>
      <c r="C22" s="20"/>
      <c r="D22" s="20"/>
      <c r="E22" s="40"/>
      <c r="F22" s="40"/>
      <c r="G22" s="12">
        <f>'Форма № 3-б'!E30</f>
        <v>59123</v>
      </c>
      <c r="H22" s="27">
        <f>'Форма № 3-б'!F34</f>
        <v>55624</v>
      </c>
      <c r="I22" s="48">
        <v>66081</v>
      </c>
      <c r="J22" s="20"/>
      <c r="K22" s="38"/>
    </row>
    <row r="23" spans="1:11" ht="15">
      <c r="A23" s="53"/>
      <c r="B23" s="24" t="s">
        <v>32</v>
      </c>
      <c r="C23" s="20"/>
      <c r="D23" s="20"/>
      <c r="E23" s="40"/>
      <c r="F23" s="40"/>
      <c r="G23" s="12"/>
      <c r="H23" s="20"/>
      <c r="I23" s="48"/>
      <c r="J23" s="20"/>
      <c r="K23" s="38"/>
    </row>
    <row r="24" spans="1:11" ht="30.75" customHeight="1">
      <c r="A24" s="54"/>
      <c r="B24" s="25" t="s">
        <v>33</v>
      </c>
      <c r="C24" s="20"/>
      <c r="D24" s="20"/>
      <c r="E24" s="40"/>
      <c r="F24" s="40"/>
      <c r="G24" s="12"/>
      <c r="H24" s="20"/>
      <c r="I24" s="48"/>
      <c r="J24" s="20"/>
      <c r="K24" s="38"/>
    </row>
    <row r="25" spans="1:11" ht="29.25" customHeight="1">
      <c r="A25" s="52"/>
      <c r="B25" s="26" t="str">
        <f>'Форма № 3-б'!B37</f>
        <v>Системы и средства безопасности, в том числе:</v>
      </c>
      <c r="C25" s="19" t="s">
        <v>63</v>
      </c>
      <c r="D25" s="20" t="str">
        <f>'Форма № 3-б'!D37</f>
        <v>2014 г.</v>
      </c>
      <c r="E25" s="40"/>
      <c r="F25" s="40"/>
      <c r="G25" s="12">
        <f>G26</f>
        <v>62</v>
      </c>
      <c r="H25" s="12">
        <f>H26</f>
        <v>0</v>
      </c>
      <c r="I25" s="47">
        <f>I26</f>
        <v>2633</v>
      </c>
      <c r="J25" s="12"/>
      <c r="K25" s="38"/>
    </row>
    <row r="26" spans="1:11" ht="15" customHeight="1">
      <c r="A26" s="53"/>
      <c r="B26" s="23" t="s">
        <v>31</v>
      </c>
      <c r="C26" s="20"/>
      <c r="D26" s="20"/>
      <c r="E26" s="40"/>
      <c r="F26" s="40"/>
      <c r="G26" s="12">
        <f>'Форма № 3-б'!E37</f>
        <v>62</v>
      </c>
      <c r="H26" s="27">
        <f>'Форма № 3-б'!F41</f>
        <v>0</v>
      </c>
      <c r="I26" s="48">
        <v>2633</v>
      </c>
      <c r="J26" s="20"/>
      <c r="K26" s="38"/>
    </row>
    <row r="27" spans="1:11" ht="15">
      <c r="A27" s="53"/>
      <c r="B27" s="24" t="s">
        <v>32</v>
      </c>
      <c r="C27" s="20"/>
      <c r="D27" s="20"/>
      <c r="E27" s="40"/>
      <c r="F27" s="40"/>
      <c r="G27" s="12"/>
      <c r="H27" s="20"/>
      <c r="I27" s="48"/>
      <c r="J27" s="20"/>
      <c r="K27" s="38"/>
    </row>
    <row r="28" spans="1:11" ht="30" customHeight="1">
      <c r="A28" s="54"/>
      <c r="B28" s="25" t="s">
        <v>33</v>
      </c>
      <c r="C28" s="20"/>
      <c r="D28" s="20"/>
      <c r="E28" s="40"/>
      <c r="F28" s="40"/>
      <c r="G28" s="12"/>
      <c r="H28" s="20"/>
      <c r="I28" s="48"/>
      <c r="J28" s="20"/>
      <c r="K28" s="38"/>
    </row>
    <row r="29" spans="1:11" ht="15">
      <c r="A29" s="52">
        <v>5</v>
      </c>
      <c r="B29" s="18" t="s">
        <v>44</v>
      </c>
      <c r="C29" s="19"/>
      <c r="D29" s="20"/>
      <c r="E29" s="40"/>
      <c r="F29" s="40"/>
      <c r="G29" s="36">
        <f>G9+G13+G17+G21+G25</f>
        <v>3900884</v>
      </c>
      <c r="H29" s="36">
        <f>H9+H13+H17+H21+H25</f>
        <v>571442</v>
      </c>
      <c r="I29" s="36">
        <f>I9+I13+I17+I21+I25</f>
        <v>622837</v>
      </c>
      <c r="J29" s="36">
        <f>J9+J13+J17+J21+J25</f>
        <v>0</v>
      </c>
      <c r="K29" s="36">
        <f>K9+K13+K17+K21+K25</f>
        <v>0</v>
      </c>
    </row>
    <row r="30" spans="1:11" ht="15.75" customHeight="1">
      <c r="A30" s="53"/>
      <c r="B30" s="21" t="s">
        <v>31</v>
      </c>
      <c r="C30" s="20"/>
      <c r="D30" s="20"/>
      <c r="E30" s="40"/>
      <c r="F30" s="40"/>
      <c r="G30" s="36">
        <f>G10+G14+G18+G22+G26</f>
        <v>3900884</v>
      </c>
      <c r="H30" s="36">
        <f>H10+H14+H18+H22+H26</f>
        <v>571442</v>
      </c>
      <c r="I30" s="36">
        <f>I10+I14+I18+I22+I26</f>
        <v>622837</v>
      </c>
      <c r="J30" s="36">
        <f>J10+J14+J18+J22+J26</f>
        <v>0</v>
      </c>
      <c r="K30" s="36">
        <f>K10+K14+K18+K22+K26</f>
        <v>0</v>
      </c>
    </row>
    <row r="31" spans="1:11" ht="15">
      <c r="A31" s="53"/>
      <c r="B31" s="20" t="s">
        <v>32</v>
      </c>
      <c r="C31" s="20"/>
      <c r="D31" s="20"/>
      <c r="E31" s="40"/>
      <c r="F31" s="40"/>
      <c r="G31" s="12"/>
      <c r="H31" s="20"/>
      <c r="I31" s="20"/>
      <c r="J31" s="20"/>
      <c r="K31" s="34"/>
    </row>
    <row r="32" spans="1:11" ht="32.25" customHeight="1">
      <c r="A32" s="54"/>
      <c r="B32" s="22" t="s">
        <v>33</v>
      </c>
      <c r="C32" s="20"/>
      <c r="D32" s="20"/>
      <c r="E32" s="40"/>
      <c r="F32" s="40"/>
      <c r="G32" s="12"/>
      <c r="H32" s="20"/>
      <c r="I32" s="20"/>
      <c r="J32" s="20"/>
      <c r="K32" s="34"/>
    </row>
    <row r="34" ht="15">
      <c r="G34" s="16"/>
    </row>
    <row r="36" ht="15">
      <c r="G36" s="16"/>
    </row>
    <row r="37" ht="15">
      <c r="G37" s="16"/>
    </row>
  </sheetData>
  <sheetProtection/>
  <mergeCells count="14">
    <mergeCell ref="A29:A32"/>
    <mergeCell ref="A25:A28"/>
    <mergeCell ref="A9:A12"/>
    <mergeCell ref="A13:A16"/>
    <mergeCell ref="A17:A20"/>
    <mergeCell ref="H6:K6"/>
    <mergeCell ref="A21:A24"/>
    <mergeCell ref="A3:J3"/>
    <mergeCell ref="A6:A7"/>
    <mergeCell ref="B6:B7"/>
    <mergeCell ref="C6:D6"/>
    <mergeCell ref="E6:E7"/>
    <mergeCell ref="F6:F7"/>
    <mergeCell ref="G6:G7"/>
  </mergeCells>
  <printOptions/>
  <pageMargins left="0.7086614173228347" right="0.8" top="0.4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2" max="2" width="33.8515625" style="0" customWidth="1"/>
    <col min="3" max="3" width="13.7109375" style="0" customWidth="1"/>
    <col min="4" max="4" width="14.140625" style="0" customWidth="1"/>
    <col min="5" max="5" width="17.28125" style="0" customWidth="1"/>
    <col min="6" max="6" width="16.00390625" style="0" customWidth="1"/>
    <col min="7" max="7" width="16.421875" style="0" customWidth="1"/>
    <col min="8" max="8" width="12.7109375" style="0" customWidth="1"/>
    <col min="9" max="9" width="13.7109375" style="0" customWidth="1"/>
    <col min="10" max="10" width="13.140625" style="0" customWidth="1"/>
    <col min="11" max="11" width="14.28125" style="0" customWidth="1"/>
  </cols>
  <sheetData>
    <row r="1" ht="15">
      <c r="K1" t="s">
        <v>83</v>
      </c>
    </row>
    <row r="2" spans="2:6" ht="15">
      <c r="B2" s="71" t="s">
        <v>82</v>
      </c>
      <c r="C2" s="71"/>
      <c r="D2" s="71"/>
      <c r="E2" s="71"/>
      <c r="F2" s="71"/>
    </row>
    <row r="3" ht="15">
      <c r="B3" t="s">
        <v>81</v>
      </c>
    </row>
    <row r="4" ht="15">
      <c r="J4" t="s">
        <v>65</v>
      </c>
    </row>
    <row r="5" spans="1:12" ht="24" customHeight="1">
      <c r="A5" s="73" t="s">
        <v>69</v>
      </c>
      <c r="B5" s="73" t="s">
        <v>70</v>
      </c>
      <c r="C5" s="74" t="s">
        <v>67</v>
      </c>
      <c r="D5" s="74"/>
      <c r="E5" s="73" t="s">
        <v>73</v>
      </c>
      <c r="F5" s="73" t="s">
        <v>74</v>
      </c>
      <c r="G5" s="73"/>
      <c r="H5" s="73"/>
      <c r="I5" s="73"/>
      <c r="J5" s="73" t="s">
        <v>77</v>
      </c>
      <c r="K5" s="73"/>
      <c r="L5" s="72"/>
    </row>
    <row r="6" spans="1:12" ht="15" customHeight="1">
      <c r="A6" s="73"/>
      <c r="B6" s="73"/>
      <c r="C6" s="74"/>
      <c r="D6" s="74"/>
      <c r="E6" s="73"/>
      <c r="F6" s="73"/>
      <c r="G6" s="73"/>
      <c r="H6" s="73"/>
      <c r="I6" s="73"/>
      <c r="J6" s="73"/>
      <c r="K6" s="73"/>
      <c r="L6" s="72"/>
    </row>
    <row r="7" spans="1:12" ht="15.75" customHeight="1">
      <c r="A7" s="73"/>
      <c r="B7" s="73"/>
      <c r="C7" s="74"/>
      <c r="D7" s="74"/>
      <c r="E7" s="73"/>
      <c r="F7" s="73"/>
      <c r="G7" s="73"/>
      <c r="H7" s="73"/>
      <c r="I7" s="73"/>
      <c r="J7" s="73"/>
      <c r="K7" s="73"/>
      <c r="L7" s="72"/>
    </row>
    <row r="8" spans="1:12" ht="24.75" customHeight="1">
      <c r="A8" s="73"/>
      <c r="B8" s="73"/>
      <c r="C8" s="73" t="s">
        <v>71</v>
      </c>
      <c r="D8" s="73" t="s">
        <v>72</v>
      </c>
      <c r="E8" s="73"/>
      <c r="F8" s="73"/>
      <c r="G8" s="73"/>
      <c r="H8" s="73"/>
      <c r="I8" s="73"/>
      <c r="J8" s="73"/>
      <c r="K8" s="73"/>
      <c r="L8" s="63"/>
    </row>
    <row r="9" spans="1:12" ht="15">
      <c r="A9" s="73"/>
      <c r="B9" s="73"/>
      <c r="C9" s="73"/>
      <c r="D9" s="73"/>
      <c r="E9" s="73"/>
      <c r="F9" s="76" t="s">
        <v>75</v>
      </c>
      <c r="G9" s="76"/>
      <c r="H9" s="73" t="s">
        <v>68</v>
      </c>
      <c r="I9" s="73"/>
      <c r="J9" s="73"/>
      <c r="K9" s="73"/>
      <c r="L9" s="63"/>
    </row>
    <row r="10" spans="1:12" ht="15" customHeight="1">
      <c r="A10" s="73"/>
      <c r="B10" s="73"/>
      <c r="C10" s="73"/>
      <c r="D10" s="73"/>
      <c r="E10" s="73"/>
      <c r="F10" s="73" t="s">
        <v>84</v>
      </c>
      <c r="G10" s="80" t="s">
        <v>76</v>
      </c>
      <c r="H10" s="73" t="s">
        <v>84</v>
      </c>
      <c r="I10" s="80" t="s">
        <v>76</v>
      </c>
      <c r="J10" s="77" t="s">
        <v>85</v>
      </c>
      <c r="K10" s="73" t="s">
        <v>78</v>
      </c>
      <c r="L10" s="72"/>
    </row>
    <row r="11" spans="1:12" ht="15">
      <c r="A11" s="73"/>
      <c r="B11" s="73"/>
      <c r="C11" s="73"/>
      <c r="D11" s="73"/>
      <c r="E11" s="73"/>
      <c r="F11" s="73"/>
      <c r="G11" s="81"/>
      <c r="H11" s="73"/>
      <c r="I11" s="81"/>
      <c r="J11" s="78"/>
      <c r="K11" s="73"/>
      <c r="L11" s="72"/>
    </row>
    <row r="12" spans="1:12" ht="15">
      <c r="A12" s="73"/>
      <c r="B12" s="73"/>
      <c r="C12" s="73"/>
      <c r="D12" s="73"/>
      <c r="E12" s="73"/>
      <c r="F12" s="73"/>
      <c r="G12" s="81"/>
      <c r="H12" s="73"/>
      <c r="I12" s="81"/>
      <c r="J12" s="78"/>
      <c r="K12" s="73"/>
      <c r="L12" s="72"/>
    </row>
    <row r="13" spans="1:12" ht="15">
      <c r="A13" s="73"/>
      <c r="B13" s="73"/>
      <c r="C13" s="73"/>
      <c r="D13" s="73"/>
      <c r="E13" s="73"/>
      <c r="F13" s="73"/>
      <c r="G13" s="81"/>
      <c r="H13" s="73"/>
      <c r="I13" s="81"/>
      <c r="J13" s="78"/>
      <c r="K13" s="73"/>
      <c r="L13" s="72"/>
    </row>
    <row r="14" spans="1:12" ht="15">
      <c r="A14" s="73"/>
      <c r="B14" s="73"/>
      <c r="C14" s="73"/>
      <c r="D14" s="73"/>
      <c r="E14" s="73"/>
      <c r="F14" s="73"/>
      <c r="G14" s="81"/>
      <c r="H14" s="73"/>
      <c r="I14" s="81"/>
      <c r="J14" s="78"/>
      <c r="K14" s="73"/>
      <c r="L14" s="72"/>
    </row>
    <row r="15" spans="1:12" ht="23.25" customHeight="1">
      <c r="A15" s="73"/>
      <c r="B15" s="73"/>
      <c r="C15" s="73"/>
      <c r="D15" s="73"/>
      <c r="E15" s="73"/>
      <c r="F15" s="73"/>
      <c r="G15" s="82"/>
      <c r="H15" s="73"/>
      <c r="I15" s="82"/>
      <c r="J15" s="79"/>
      <c r="K15" s="73"/>
      <c r="L15" s="72"/>
    </row>
    <row r="16" spans="1:12" ht="15">
      <c r="A16" s="75">
        <v>1</v>
      </c>
      <c r="B16" s="75">
        <v>2</v>
      </c>
      <c r="C16" s="75">
        <v>3</v>
      </c>
      <c r="D16" s="75">
        <v>4</v>
      </c>
      <c r="E16" s="75">
        <v>5</v>
      </c>
      <c r="F16" s="75">
        <v>6</v>
      </c>
      <c r="G16" s="75">
        <v>7</v>
      </c>
      <c r="H16" s="75">
        <v>8</v>
      </c>
      <c r="I16" s="75">
        <v>9</v>
      </c>
      <c r="J16" s="75">
        <v>10</v>
      </c>
      <c r="K16" s="75">
        <v>11</v>
      </c>
      <c r="L16" s="64"/>
    </row>
    <row r="17" spans="1:11" ht="57.75" customHeight="1">
      <c r="A17" s="66">
        <v>1</v>
      </c>
      <c r="B17" s="70" t="s">
        <v>49</v>
      </c>
      <c r="C17" s="65" t="s">
        <v>50</v>
      </c>
      <c r="D17" s="65" t="s">
        <v>35</v>
      </c>
      <c r="E17" s="83">
        <f>E18</f>
        <v>4239097</v>
      </c>
      <c r="F17" s="83">
        <f>F18</f>
        <v>551361</v>
      </c>
      <c r="G17" s="83">
        <f>G18</f>
        <v>5885919</v>
      </c>
      <c r="H17" s="83">
        <v>512151</v>
      </c>
      <c r="I17" s="83">
        <f>I18</f>
        <v>3726946</v>
      </c>
      <c r="J17" s="83">
        <f>J18</f>
        <v>92.88850680407211</v>
      </c>
      <c r="K17" s="83">
        <f>K18</f>
        <v>63.31969570087526</v>
      </c>
    </row>
    <row r="18" spans="1:11" ht="30">
      <c r="A18" s="67"/>
      <c r="B18" s="69" t="s">
        <v>31</v>
      </c>
      <c r="C18" s="65"/>
      <c r="D18" s="65"/>
      <c r="E18" s="83">
        <f>I18+H18</f>
        <v>4239097</v>
      </c>
      <c r="F18" s="83">
        <v>551361</v>
      </c>
      <c r="G18" s="83">
        <f>5334558+F18</f>
        <v>5885919</v>
      </c>
      <c r="H18" s="83">
        <v>512151</v>
      </c>
      <c r="I18" s="83">
        <f>3214795+H18</f>
        <v>3726946</v>
      </c>
      <c r="J18" s="83">
        <f>H18/F18*100</f>
        <v>92.88850680407211</v>
      </c>
      <c r="K18" s="83">
        <f>I18/G18*100</f>
        <v>63.31969570087526</v>
      </c>
    </row>
    <row r="19" spans="1:11" ht="15">
      <c r="A19" s="67"/>
      <c r="B19" s="69" t="s">
        <v>32</v>
      </c>
      <c r="C19" s="65"/>
      <c r="D19" s="65"/>
      <c r="E19" s="83"/>
      <c r="F19" s="83"/>
      <c r="G19" s="83"/>
      <c r="H19" s="83"/>
      <c r="I19" s="83"/>
      <c r="J19" s="83"/>
      <c r="K19" s="83"/>
    </row>
    <row r="20" spans="1:11" ht="30">
      <c r="A20" s="68"/>
      <c r="B20" s="69" t="s">
        <v>33</v>
      </c>
      <c r="C20" s="65"/>
      <c r="D20" s="65"/>
      <c r="E20" s="83"/>
      <c r="F20" s="83"/>
      <c r="G20" s="83"/>
      <c r="H20" s="83"/>
      <c r="I20" s="83"/>
      <c r="J20" s="83"/>
      <c r="K20" s="83"/>
    </row>
    <row r="21" spans="1:11" ht="72" customHeight="1">
      <c r="A21" s="66">
        <v>2</v>
      </c>
      <c r="B21" s="70" t="s">
        <v>79</v>
      </c>
      <c r="C21" s="65" t="s">
        <v>53</v>
      </c>
      <c r="D21" s="65" t="s">
        <v>48</v>
      </c>
      <c r="E21" s="83">
        <f>E22</f>
        <v>47768</v>
      </c>
      <c r="F21" s="83">
        <f>F22</f>
        <v>2762</v>
      </c>
      <c r="G21" s="83">
        <f>G22</f>
        <v>73440</v>
      </c>
      <c r="H21" s="83">
        <v>1792</v>
      </c>
      <c r="I21" s="83">
        <f>I22</f>
        <v>45976</v>
      </c>
      <c r="J21" s="83">
        <f>J22</f>
        <v>64.88052136133237</v>
      </c>
      <c r="K21" s="83">
        <f>K22</f>
        <v>62.60348583877996</v>
      </c>
    </row>
    <row r="22" spans="1:11" ht="30">
      <c r="A22" s="67"/>
      <c r="B22" s="69" t="s">
        <v>31</v>
      </c>
      <c r="C22" s="65"/>
      <c r="D22" s="65"/>
      <c r="E22" s="83">
        <f>I22+H22</f>
        <v>47768</v>
      </c>
      <c r="F22" s="83">
        <v>2762</v>
      </c>
      <c r="G22" s="83">
        <f>70678+F22</f>
        <v>73440</v>
      </c>
      <c r="H22" s="83">
        <v>1792</v>
      </c>
      <c r="I22" s="83">
        <f>44184+H22</f>
        <v>45976</v>
      </c>
      <c r="J22" s="83">
        <f>H22/F22*100</f>
        <v>64.88052136133237</v>
      </c>
      <c r="K22" s="83">
        <f>I22/G22*100</f>
        <v>62.60348583877996</v>
      </c>
    </row>
    <row r="23" spans="1:11" ht="15">
      <c r="A23" s="67"/>
      <c r="B23" s="69" t="s">
        <v>32</v>
      </c>
      <c r="C23" s="65"/>
      <c r="D23" s="65"/>
      <c r="E23" s="83"/>
      <c r="F23" s="83"/>
      <c r="G23" s="83"/>
      <c r="H23" s="83"/>
      <c r="I23" s="83"/>
      <c r="J23" s="83"/>
      <c r="K23" s="83"/>
    </row>
    <row r="24" spans="1:11" ht="30">
      <c r="A24" s="68"/>
      <c r="B24" s="69" t="s">
        <v>33</v>
      </c>
      <c r="C24" s="65"/>
      <c r="D24" s="65"/>
      <c r="E24" s="83"/>
      <c r="F24" s="83"/>
      <c r="G24" s="83"/>
      <c r="H24" s="83"/>
      <c r="I24" s="83"/>
      <c r="J24" s="83"/>
      <c r="K24" s="83"/>
    </row>
    <row r="25" spans="1:11" ht="28.5" customHeight="1">
      <c r="A25" s="66">
        <v>3</v>
      </c>
      <c r="B25" s="70" t="s">
        <v>80</v>
      </c>
      <c r="C25" s="65" t="s">
        <v>54</v>
      </c>
      <c r="D25" s="65" t="s">
        <v>47</v>
      </c>
      <c r="E25" s="83">
        <f>E26</f>
        <v>70652</v>
      </c>
      <c r="F25" s="83">
        <f>F26</f>
        <v>0</v>
      </c>
      <c r="G25" s="83">
        <f>G26</f>
        <v>0</v>
      </c>
      <c r="H25" s="83">
        <v>1875</v>
      </c>
      <c r="I25" s="83">
        <f>I26</f>
        <v>68777</v>
      </c>
      <c r="J25" s="83"/>
      <c r="K25" s="83"/>
    </row>
    <row r="26" spans="1:11" ht="30">
      <c r="A26" s="67"/>
      <c r="B26" s="69" t="s">
        <v>31</v>
      </c>
      <c r="C26" s="65"/>
      <c r="D26" s="65"/>
      <c r="E26" s="83">
        <f>I26+H26</f>
        <v>70652</v>
      </c>
      <c r="F26" s="83">
        <v>0</v>
      </c>
      <c r="G26" s="83">
        <v>0</v>
      </c>
      <c r="H26" s="83">
        <v>1875</v>
      </c>
      <c r="I26" s="83">
        <f>66902+H26</f>
        <v>68777</v>
      </c>
      <c r="J26" s="83"/>
      <c r="K26" s="83"/>
    </row>
    <row r="27" spans="1:11" ht="15">
      <c r="A27" s="67"/>
      <c r="B27" s="69" t="s">
        <v>32</v>
      </c>
      <c r="C27" s="65"/>
      <c r="D27" s="65"/>
      <c r="E27" s="83"/>
      <c r="F27" s="83"/>
      <c r="G27" s="83"/>
      <c r="H27" s="83"/>
      <c r="I27" s="83"/>
      <c r="J27" s="83"/>
      <c r="K27" s="83"/>
    </row>
    <row r="28" spans="1:11" ht="30">
      <c r="A28" s="68"/>
      <c r="B28" s="69" t="s">
        <v>33</v>
      </c>
      <c r="C28" s="65"/>
      <c r="D28" s="65"/>
      <c r="E28" s="83"/>
      <c r="F28" s="83"/>
      <c r="G28" s="83"/>
      <c r="H28" s="83"/>
      <c r="I28" s="83"/>
      <c r="J28" s="83"/>
      <c r="K28" s="83"/>
    </row>
    <row r="29" spans="1:11" ht="57.75" customHeight="1">
      <c r="A29" s="66"/>
      <c r="B29" s="70" t="s">
        <v>64</v>
      </c>
      <c r="C29" s="65" t="s">
        <v>36</v>
      </c>
      <c r="D29" s="65" t="s">
        <v>61</v>
      </c>
      <c r="E29" s="83">
        <f>E30</f>
        <v>114747</v>
      </c>
      <c r="F29" s="83">
        <f>F30</f>
        <v>66081</v>
      </c>
      <c r="G29" s="83">
        <f>F29</f>
        <v>66081</v>
      </c>
      <c r="H29" s="83">
        <v>55624</v>
      </c>
      <c r="I29" s="83">
        <f>I30</f>
        <v>59123</v>
      </c>
      <c r="J29" s="83">
        <f>J30</f>
        <v>84.1754816059079</v>
      </c>
      <c r="K29" s="83">
        <f>K30</f>
        <v>89.4704983278098</v>
      </c>
    </row>
    <row r="30" spans="1:11" ht="30">
      <c r="A30" s="67"/>
      <c r="B30" s="69" t="s">
        <v>31</v>
      </c>
      <c r="C30" s="65"/>
      <c r="D30" s="65"/>
      <c r="E30" s="83">
        <f>I30+H30</f>
        <v>114747</v>
      </c>
      <c r="F30" s="83">
        <v>66081</v>
      </c>
      <c r="G30" s="83">
        <f>F30</f>
        <v>66081</v>
      </c>
      <c r="H30" s="83">
        <v>55624</v>
      </c>
      <c r="I30" s="83">
        <f>3499+H30</f>
        <v>59123</v>
      </c>
      <c r="J30" s="83">
        <f>H30/F30*100</f>
        <v>84.1754816059079</v>
      </c>
      <c r="K30" s="83">
        <f>I30/G30*100</f>
        <v>89.4704983278098</v>
      </c>
    </row>
    <row r="31" spans="1:11" ht="15">
      <c r="A31" s="67"/>
      <c r="B31" s="69" t="s">
        <v>32</v>
      </c>
      <c r="C31" s="65"/>
      <c r="D31" s="65"/>
      <c r="E31" s="83"/>
      <c r="F31" s="83"/>
      <c r="G31" s="83"/>
      <c r="H31" s="83"/>
      <c r="I31" s="83"/>
      <c r="J31" s="83"/>
      <c r="K31" s="83"/>
    </row>
    <row r="32" spans="1:11" ht="30">
      <c r="A32" s="68"/>
      <c r="B32" s="69" t="s">
        <v>33</v>
      </c>
      <c r="C32" s="65"/>
      <c r="D32" s="65"/>
      <c r="E32" s="83"/>
      <c r="F32" s="83"/>
      <c r="G32" s="83"/>
      <c r="H32" s="83"/>
      <c r="I32" s="83"/>
      <c r="J32" s="83"/>
      <c r="K32" s="83"/>
    </row>
    <row r="33" spans="1:11" ht="57.75" customHeight="1">
      <c r="A33" s="66"/>
      <c r="B33" s="70" t="s">
        <v>55</v>
      </c>
      <c r="C33" s="65" t="s">
        <v>61</v>
      </c>
      <c r="D33" s="65" t="s">
        <v>61</v>
      </c>
      <c r="E33" s="83">
        <f>E34</f>
        <v>62</v>
      </c>
      <c r="F33" s="83">
        <f>F34</f>
        <v>2633</v>
      </c>
      <c r="G33" s="83">
        <f>F33</f>
        <v>2633</v>
      </c>
      <c r="H33" s="83">
        <v>0</v>
      </c>
      <c r="I33" s="83">
        <f>I34</f>
        <v>62</v>
      </c>
      <c r="J33" s="83"/>
      <c r="K33" s="83">
        <f>K34</f>
        <v>2.3547284466388154</v>
      </c>
    </row>
    <row r="34" spans="1:11" ht="30">
      <c r="A34" s="67"/>
      <c r="B34" s="69" t="s">
        <v>31</v>
      </c>
      <c r="C34" s="65"/>
      <c r="D34" s="65"/>
      <c r="E34" s="83">
        <f>I34+H34</f>
        <v>62</v>
      </c>
      <c r="F34" s="83">
        <v>2633</v>
      </c>
      <c r="G34" s="83">
        <f>F34</f>
        <v>2633</v>
      </c>
      <c r="H34" s="83">
        <v>0</v>
      </c>
      <c r="I34" s="83">
        <v>62</v>
      </c>
      <c r="J34" s="83"/>
      <c r="K34" s="83">
        <f>I34/G34*100</f>
        <v>2.3547284466388154</v>
      </c>
    </row>
    <row r="35" spans="1:11" ht="15">
      <c r="A35" s="67"/>
      <c r="B35" s="69" t="s">
        <v>32</v>
      </c>
      <c r="C35" s="65"/>
      <c r="D35" s="65"/>
      <c r="E35" s="83"/>
      <c r="F35" s="83"/>
      <c r="G35" s="83"/>
      <c r="H35" s="83"/>
      <c r="I35" s="83"/>
      <c r="J35" s="83"/>
      <c r="K35" s="83"/>
    </row>
    <row r="36" spans="1:11" ht="30">
      <c r="A36" s="68"/>
      <c r="B36" s="69" t="s">
        <v>33</v>
      </c>
      <c r="C36" s="65"/>
      <c r="D36" s="65"/>
      <c r="E36" s="83"/>
      <c r="F36" s="83"/>
      <c r="G36" s="83"/>
      <c r="H36" s="83"/>
      <c r="I36" s="83"/>
      <c r="J36" s="83"/>
      <c r="K36" s="83"/>
    </row>
    <row r="37" spans="1:11" ht="15">
      <c r="A37" s="66">
        <v>5</v>
      </c>
      <c r="B37" s="70" t="s">
        <v>44</v>
      </c>
      <c r="C37" s="65"/>
      <c r="D37" s="65"/>
      <c r="E37" s="83">
        <f>E38</f>
        <v>4472326</v>
      </c>
      <c r="F37" s="83">
        <f>F38+F39+F40</f>
        <v>622837</v>
      </c>
      <c r="G37" s="83">
        <f>G38+G39+G40</f>
        <v>6028073</v>
      </c>
      <c r="H37" s="83">
        <f>H38+H39+H40</f>
        <v>571442</v>
      </c>
      <c r="I37" s="83">
        <f>I38+I39+I40</f>
        <v>3900884</v>
      </c>
      <c r="J37" s="83">
        <f>J38+J39+J40</f>
        <v>241.94450977131237</v>
      </c>
      <c r="K37" s="83">
        <f>K38+K39+K40</f>
        <v>217.74840831410384</v>
      </c>
    </row>
    <row r="38" spans="1:11" ht="30">
      <c r="A38" s="67"/>
      <c r="B38" s="69" t="s">
        <v>31</v>
      </c>
      <c r="C38" s="65"/>
      <c r="D38" s="65"/>
      <c r="E38" s="83">
        <f>H38++I38</f>
        <v>4472326</v>
      </c>
      <c r="F38" s="83">
        <f>F18+F22+F26+F30+F34</f>
        <v>622837</v>
      </c>
      <c r="G38" s="83">
        <f>G18+G22+G26+G30+G34</f>
        <v>6028073</v>
      </c>
      <c r="H38" s="83">
        <f>H18+H22+H26+H30+H34</f>
        <v>571442</v>
      </c>
      <c r="I38" s="83">
        <f>I18+I22+I26+I30+I34</f>
        <v>3900884</v>
      </c>
      <c r="J38" s="83">
        <f>J18+J22+J26+J30+J34</f>
        <v>241.94450977131237</v>
      </c>
      <c r="K38" s="83">
        <f>K18+K22+K26+K30+K34</f>
        <v>217.74840831410384</v>
      </c>
    </row>
    <row r="39" spans="1:11" ht="15">
      <c r="A39" s="67"/>
      <c r="B39" s="69" t="s">
        <v>32</v>
      </c>
      <c r="C39" s="65"/>
      <c r="D39" s="65"/>
      <c r="E39" s="83"/>
      <c r="F39" s="83"/>
      <c r="G39" s="83"/>
      <c r="H39" s="83"/>
      <c r="I39" s="83"/>
      <c r="J39" s="83"/>
      <c r="K39" s="83"/>
    </row>
    <row r="40" spans="1:11" ht="30">
      <c r="A40" s="68"/>
      <c r="B40" s="69" t="s">
        <v>33</v>
      </c>
      <c r="C40" s="65"/>
      <c r="D40" s="65"/>
      <c r="E40" s="83"/>
      <c r="F40" s="83"/>
      <c r="G40" s="83"/>
      <c r="H40" s="83"/>
      <c r="I40" s="83"/>
      <c r="J40" s="83"/>
      <c r="K40" s="83"/>
    </row>
  </sheetData>
  <sheetProtection/>
  <mergeCells count="24">
    <mergeCell ref="A17:A20"/>
    <mergeCell ref="A21:A24"/>
    <mergeCell ref="A25:A28"/>
    <mergeCell ref="A29:A32"/>
    <mergeCell ref="A33:A36"/>
    <mergeCell ref="A37:A40"/>
    <mergeCell ref="F10:F15"/>
    <mergeCell ref="G10:G15"/>
    <mergeCell ref="H10:H15"/>
    <mergeCell ref="I10:I15"/>
    <mergeCell ref="J5:K9"/>
    <mergeCell ref="J10:J15"/>
    <mergeCell ref="K10:K15"/>
    <mergeCell ref="A5:A15"/>
    <mergeCell ref="B5:B15"/>
    <mergeCell ref="C8:C15"/>
    <mergeCell ref="D8:D15"/>
    <mergeCell ref="E5:E15"/>
    <mergeCell ref="L5:L7"/>
    <mergeCell ref="F9:G9"/>
    <mergeCell ref="H9:I9"/>
    <mergeCell ref="L10:L15"/>
    <mergeCell ref="C5:D7"/>
    <mergeCell ref="F5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ОАО"ММТП"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Зудилова Ольга Николаевна</cp:lastModifiedBy>
  <cp:lastPrinted>2014-02-11T06:30:52Z</cp:lastPrinted>
  <dcterms:created xsi:type="dcterms:W3CDTF">2013-01-14T09:41:06Z</dcterms:created>
  <dcterms:modified xsi:type="dcterms:W3CDTF">2016-04-26T23:59:08Z</dcterms:modified>
  <cp:category/>
  <cp:version/>
  <cp:contentType/>
  <cp:contentStatus/>
</cp:coreProperties>
</file>